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"/>
    </mc:Choice>
  </mc:AlternateContent>
  <xr:revisionPtr revIDLastSave="0" documentId="13_ncr:1_{F8ED9735-8C3D-4C72-9978-96845810D0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G-57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8" i="2" l="1"/>
  <c r="V58" i="2"/>
  <c r="U58" i="2"/>
  <c r="T58" i="2"/>
  <c r="S58" i="2"/>
  <c r="R58" i="2"/>
  <c r="Q58" i="2"/>
  <c r="P58" i="2"/>
  <c r="X56" i="2"/>
  <c r="X53" i="2"/>
  <c r="X52" i="2"/>
  <c r="O51" i="2"/>
  <c r="N51" i="2"/>
  <c r="M51" i="2"/>
  <c r="L51" i="2"/>
  <c r="K51" i="2"/>
  <c r="J51" i="2"/>
  <c r="I51" i="2"/>
  <c r="H51" i="2"/>
  <c r="G51" i="2"/>
  <c r="F51" i="2"/>
  <c r="E51" i="2"/>
  <c r="D51" i="2"/>
  <c r="X48" i="2"/>
  <c r="X47" i="2"/>
  <c r="X46" i="2"/>
  <c r="O45" i="2"/>
  <c r="N45" i="2"/>
  <c r="M45" i="2"/>
  <c r="L45" i="2"/>
  <c r="K45" i="2"/>
  <c r="J45" i="2"/>
  <c r="I45" i="2"/>
  <c r="H45" i="2"/>
  <c r="G45" i="2"/>
  <c r="F45" i="2"/>
  <c r="E45" i="2"/>
  <c r="D45" i="2"/>
  <c r="X44" i="2"/>
  <c r="X43" i="2"/>
  <c r="X42" i="2"/>
  <c r="O41" i="2"/>
  <c r="N41" i="2"/>
  <c r="M41" i="2"/>
  <c r="L41" i="2"/>
  <c r="K41" i="2"/>
  <c r="J41" i="2"/>
  <c r="I41" i="2"/>
  <c r="H41" i="2"/>
  <c r="G41" i="2"/>
  <c r="F41" i="2"/>
  <c r="E41" i="2"/>
  <c r="D41" i="2"/>
  <c r="X40" i="2"/>
  <c r="X39" i="2"/>
  <c r="X38" i="2"/>
  <c r="O37" i="2"/>
  <c r="N37" i="2"/>
  <c r="M37" i="2"/>
  <c r="L37" i="2"/>
  <c r="K37" i="2"/>
  <c r="J37" i="2"/>
  <c r="I37" i="2"/>
  <c r="H37" i="2"/>
  <c r="G37" i="2"/>
  <c r="F37" i="2"/>
  <c r="E37" i="2"/>
  <c r="D37" i="2"/>
  <c r="X36" i="2"/>
  <c r="X35" i="2"/>
  <c r="X34" i="2"/>
  <c r="O33" i="2"/>
  <c r="O49" i="2" s="1"/>
  <c r="O58" i="2" s="1"/>
  <c r="N33" i="2"/>
  <c r="N49" i="2" s="1"/>
  <c r="N58" i="2" s="1"/>
  <c r="M33" i="2"/>
  <c r="L33" i="2"/>
  <c r="K33" i="2"/>
  <c r="J33" i="2"/>
  <c r="I33" i="2"/>
  <c r="H33" i="2"/>
  <c r="G33" i="2"/>
  <c r="G49" i="2" s="1"/>
  <c r="G58" i="2" s="1"/>
  <c r="F33" i="2"/>
  <c r="F49" i="2" s="1"/>
  <c r="F58" i="2" s="1"/>
  <c r="E33" i="2"/>
  <c r="D33" i="2"/>
  <c r="X26" i="2"/>
  <c r="X25" i="2"/>
  <c r="X24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H7" i="2" s="1"/>
  <c r="G18" i="2"/>
  <c r="G7" i="2" s="1"/>
  <c r="F18" i="2"/>
  <c r="E18" i="2"/>
  <c r="D18" i="2"/>
  <c r="X17" i="2"/>
  <c r="X16" i="2"/>
  <c r="W14" i="2"/>
  <c r="W7" i="2" s="1"/>
  <c r="V14" i="2"/>
  <c r="U14" i="2"/>
  <c r="U7" i="2" s="1"/>
  <c r="T14" i="2"/>
  <c r="T7" i="2" s="1"/>
  <c r="S14" i="2"/>
  <c r="R14" i="2"/>
  <c r="Q14" i="2"/>
  <c r="P14" i="2"/>
  <c r="O14" i="2"/>
  <c r="N14" i="2"/>
  <c r="M14" i="2"/>
  <c r="M7" i="2" s="1"/>
  <c r="L14" i="2"/>
  <c r="L7" i="2" s="1"/>
  <c r="K14" i="2"/>
  <c r="K7" i="2" s="1"/>
  <c r="J14" i="2"/>
  <c r="H14" i="2"/>
  <c r="G14" i="2"/>
  <c r="F14" i="2"/>
  <c r="E14" i="2"/>
  <c r="E7" i="2" s="1"/>
  <c r="D14" i="2"/>
  <c r="D7" i="2" s="1"/>
  <c r="I13" i="2"/>
  <c r="X13" i="2" s="1"/>
  <c r="X12" i="2"/>
  <c r="X11" i="2"/>
  <c r="S7" i="2"/>
  <c r="Q7" i="2"/>
  <c r="P7" i="2"/>
  <c r="O7" i="2"/>
  <c r="X5" i="2"/>
  <c r="F7" i="2" l="1"/>
  <c r="J49" i="2"/>
  <c r="J58" i="2" s="1"/>
  <c r="K49" i="2"/>
  <c r="K58" i="2" s="1"/>
  <c r="X41" i="2"/>
  <c r="J7" i="2"/>
  <c r="R7" i="2"/>
  <c r="D49" i="2"/>
  <c r="D58" i="2" s="1"/>
  <c r="L49" i="2"/>
  <c r="L58" i="2" s="1"/>
  <c r="X37" i="2"/>
  <c r="N7" i="2"/>
  <c r="V7" i="2"/>
  <c r="H49" i="2"/>
  <c r="H58" i="2" s="1"/>
  <c r="I49" i="2"/>
  <c r="I58" i="2" s="1"/>
  <c r="X45" i="2"/>
  <c r="X33" i="2"/>
  <c r="X49" i="2" s="1"/>
  <c r="M49" i="2"/>
  <c r="M58" i="2" s="1"/>
  <c r="X51" i="2"/>
  <c r="E49" i="2"/>
  <c r="E58" i="2" s="1"/>
  <c r="I14" i="2"/>
  <c r="I7" i="2" s="1"/>
  <c r="X7" i="2" l="1"/>
  <c r="X14" i="2"/>
</calcChain>
</file>

<file path=xl/sharedStrings.xml><?xml version="1.0" encoding="utf-8"?>
<sst xmlns="http://schemas.openxmlformats.org/spreadsheetml/2006/main" count="133" uniqueCount="79">
  <si>
    <t>Data Gap No 57</t>
  </si>
  <si>
    <r>
      <t xml:space="preserve"> MSPGCL, in Table 59, submitted adjustments in Non Tariff Income for </t>
    </r>
    <r>
      <rPr>
        <b/>
        <sz val="12"/>
        <color theme="1"/>
        <rFont val="Calibri"/>
        <family val="2"/>
        <scheme val="minor"/>
      </rPr>
      <t>Rs. 218.80</t>
    </r>
    <r>
      <rPr>
        <sz val="12"/>
        <color theme="1"/>
        <rFont val="Calibri"/>
        <family val="2"/>
        <scheme val="minor"/>
      </rPr>
      <t xml:space="preserve"> Crore. MSPGCL to submit the station-wise/unit-wise reconciliation for the same in MS Excel with appropriate formulae and linkages.</t>
    </r>
  </si>
  <si>
    <t>Station</t>
  </si>
  <si>
    <t>BSL 3</t>
  </si>
  <si>
    <t>BSL 4-5</t>
  </si>
  <si>
    <t>Chn 5-7</t>
  </si>
  <si>
    <t>Chn 8-9</t>
  </si>
  <si>
    <t>Koradi 6</t>
  </si>
  <si>
    <t>Koradi 8-10</t>
  </si>
  <si>
    <t>NSK</t>
  </si>
  <si>
    <t>PARAS</t>
  </si>
  <si>
    <t>PARLI 6-7</t>
  </si>
  <si>
    <t>PARLI-8</t>
  </si>
  <si>
    <t>KPKD 1-4</t>
  </si>
  <si>
    <t>KPKD 5</t>
  </si>
  <si>
    <t>URAN</t>
  </si>
  <si>
    <t>POPHALI</t>
  </si>
  <si>
    <t>Bhira</t>
  </si>
  <si>
    <t>Tillari</t>
  </si>
  <si>
    <t>PUNE SHP</t>
  </si>
  <si>
    <t>NSK SHP</t>
  </si>
  <si>
    <t>Solar</t>
  </si>
  <si>
    <t>HO</t>
  </si>
  <si>
    <t>Total</t>
  </si>
  <si>
    <t>LD recovery as per Acct - 62991</t>
  </si>
  <si>
    <t>Adustment in NTI (A)+(B)+( C)</t>
  </si>
  <si>
    <t>LD recovery 62991</t>
  </si>
  <si>
    <t>Wash Coal LD</t>
  </si>
  <si>
    <t>RCR</t>
  </si>
  <si>
    <t>Imported Coal LD</t>
  </si>
  <si>
    <t>Total - Coal (A)</t>
  </si>
  <si>
    <t>R&amp;M contract</t>
  </si>
  <si>
    <t xml:space="preserve">HO R&amp;M contract </t>
  </si>
  <si>
    <t>Total - R&amp;M (B)</t>
  </si>
  <si>
    <t>Sale of rejected Coal 62352</t>
  </si>
  <si>
    <t>PARLI</t>
  </si>
  <si>
    <t>Raw coal</t>
  </si>
  <si>
    <t>Washed coal</t>
  </si>
  <si>
    <t>Imported coal</t>
  </si>
  <si>
    <t>Total - Reject Coal ( C)</t>
  </si>
  <si>
    <t>Sale of rejected Coal as per Acct - 62352</t>
  </si>
  <si>
    <t>FUEL COST DETAILS with Adjustment</t>
  </si>
  <si>
    <t>Account Head</t>
  </si>
  <si>
    <t>FUEL EXP</t>
  </si>
  <si>
    <t>BSL-3</t>
  </si>
  <si>
    <t>BSL ( 4-5)</t>
  </si>
  <si>
    <t>CHN-( 3-7)</t>
  </si>
  <si>
    <t>CHN ( 8-9)</t>
  </si>
  <si>
    <t>KRD-6</t>
  </si>
  <si>
    <t>KRD- (8-10)</t>
  </si>
  <si>
    <t>PRS</t>
  </si>
  <si>
    <t>PARLI ( 6-7)</t>
  </si>
  <si>
    <t>KPKD- (1-4)</t>
  </si>
  <si>
    <t>K'PKD ( 5)</t>
  </si>
  <si>
    <t>Uran</t>
  </si>
  <si>
    <t>Uran CC</t>
  </si>
  <si>
    <t>KOYNA</t>
  </si>
  <si>
    <t>SHPS</t>
  </si>
  <si>
    <t>HPS-(P)</t>
  </si>
  <si>
    <t>HPS (N)</t>
  </si>
  <si>
    <t>Grand Total</t>
  </si>
  <si>
    <t>Fuel cost 71 group</t>
  </si>
  <si>
    <t>71 Group</t>
  </si>
  <si>
    <t>Wahed coal</t>
  </si>
  <si>
    <t>Imported Coal</t>
  </si>
  <si>
    <t>OVC total</t>
  </si>
  <si>
    <t>OVC (Raw coal)</t>
  </si>
  <si>
    <t>OVC (washed coal)</t>
  </si>
  <si>
    <t>OVC (Imported coal)</t>
  </si>
  <si>
    <t>Reduction in fuel cost due to adjustmentIncome of LD recovery</t>
  </si>
  <si>
    <t>Sale of Rejected Coal</t>
  </si>
  <si>
    <t>Total Fuel cost with adjustments</t>
  </si>
  <si>
    <t>Fuel Oil</t>
  </si>
  <si>
    <t>Consumption Furnace oil</t>
  </si>
  <si>
    <t>Consumption of Light Diesel oil</t>
  </si>
  <si>
    <t>Fuel Gas</t>
  </si>
  <si>
    <t>Gas-Internal Combustion</t>
  </si>
  <si>
    <t>Total Fuel cost= Coal+Oil+Gas</t>
  </si>
  <si>
    <t>Rs 22698.40 is MSPGCL's submission for actual fuel expenses as shown in Table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</si>
</sst>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center"/>
    </xf>
  </cellStyleXfs>
  <cellXfs count="100">
    <xf numFmtId="0" fontId="0" fillId="0" borderId="0" xfId="0"/>
    <xf numFmtId="0" fontId="4" fillId="2" borderId="0" xfId="0" applyFont="1" applyFill="1"/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2" xfId="0" applyNumberFormat="1" applyFont="1" applyBorder="1"/>
    <xf numFmtId="2" fontId="2" fillId="0" borderId="4" xfId="0" applyNumberFormat="1" applyFont="1" applyBorder="1"/>
    <xf numFmtId="2" fontId="2" fillId="0" borderId="1" xfId="0" applyNumberFormat="1" applyFont="1" applyBorder="1"/>
    <xf numFmtId="0" fontId="4" fillId="0" borderId="0" xfId="0" applyFont="1"/>
    <xf numFmtId="0" fontId="4" fillId="2" borderId="5" xfId="0" applyFont="1" applyFill="1" applyBorder="1"/>
    <xf numFmtId="2" fontId="5" fillId="2" borderId="3" xfId="0" applyNumberFormat="1" applyFont="1" applyFill="1" applyBorder="1"/>
    <xf numFmtId="2" fontId="0" fillId="2" borderId="6" xfId="0" applyNumberFormat="1" applyFill="1" applyBorder="1"/>
    <xf numFmtId="0" fontId="2" fillId="0" borderId="0" xfId="0" applyFont="1"/>
    <xf numFmtId="2" fontId="3" fillId="0" borderId="7" xfId="0" applyNumberFormat="1" applyFont="1" applyBorder="1"/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9" xfId="0" applyNumberFormat="1" applyBorder="1"/>
    <xf numFmtId="0" fontId="0" fillId="0" borderId="16" xfId="0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0" xfId="0" applyNumberFormat="1"/>
    <xf numFmtId="0" fontId="0" fillId="0" borderId="19" xfId="0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19" xfId="0" applyNumberFormat="1" applyBorder="1"/>
    <xf numFmtId="2" fontId="2" fillId="0" borderId="0" xfId="0" applyNumberFormat="1" applyFont="1"/>
    <xf numFmtId="0" fontId="0" fillId="0" borderId="24" xfId="0" applyBorder="1"/>
    <xf numFmtId="2" fontId="0" fillId="0" borderId="25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2" fontId="0" fillId="0" borderId="7" xfId="0" applyNumberFormat="1" applyBorder="1"/>
    <xf numFmtId="2" fontId="0" fillId="0" borderId="30" xfId="0" applyNumberFormat="1" applyBorder="1"/>
    <xf numFmtId="2" fontId="2" fillId="0" borderId="31" xfId="0" applyNumberFormat="1" applyFont="1" applyBorder="1"/>
    <xf numFmtId="164" fontId="0" fillId="0" borderId="0" xfId="0" applyNumberFormat="1"/>
    <xf numFmtId="0" fontId="2" fillId="0" borderId="3" xfId="0" applyFont="1" applyBorder="1"/>
    <xf numFmtId="2" fontId="0" fillId="0" borderId="16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2" fontId="0" fillId="0" borderId="34" xfId="0" applyNumberFormat="1" applyBorder="1"/>
    <xf numFmtId="2" fontId="0" fillId="0" borderId="8" xfId="0" applyNumberFormat="1" applyBorder="1"/>
    <xf numFmtId="2" fontId="2" fillId="0" borderId="3" xfId="0" applyNumberFormat="1" applyFont="1" applyBorder="1"/>
    <xf numFmtId="2" fontId="2" fillId="0" borderId="35" xfId="0" applyNumberFormat="1" applyFont="1" applyBorder="1"/>
    <xf numFmtId="0" fontId="7" fillId="2" borderId="0" xfId="0" applyFont="1" applyFill="1"/>
    <xf numFmtId="2" fontId="7" fillId="2" borderId="0" xfId="0" applyNumberFormat="1" applyFont="1" applyFill="1"/>
    <xf numFmtId="0" fontId="9" fillId="3" borderId="36" xfId="2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9" fillId="3" borderId="4" xfId="2" applyFont="1" applyFill="1" applyBorder="1" applyAlignment="1" applyProtection="1">
      <alignment horizontal="center" vertical="center" wrapText="1"/>
      <protection locked="0"/>
    </xf>
    <xf numFmtId="0" fontId="9" fillId="3" borderId="31" xfId="2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Border="1"/>
    <xf numFmtId="0" fontId="2" fillId="4" borderId="37" xfId="0" applyFont="1" applyFill="1" applyBorder="1"/>
    <xf numFmtId="43" fontId="0" fillId="4" borderId="27" xfId="0" applyNumberFormat="1" applyFill="1" applyBorder="1"/>
    <xf numFmtId="0" fontId="0" fillId="4" borderId="27" xfId="0" applyFill="1" applyBorder="1"/>
    <xf numFmtId="43" fontId="2" fillId="4" borderId="38" xfId="1" applyFont="1" applyFill="1" applyBorder="1"/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/>
    <xf numFmtId="43" fontId="0" fillId="0" borderId="0" xfId="0" applyNumberFormat="1"/>
    <xf numFmtId="43" fontId="0" fillId="0" borderId="40" xfId="1" applyFont="1" applyBorder="1"/>
    <xf numFmtId="0" fontId="2" fillId="0" borderId="37" xfId="0" applyFont="1" applyBorder="1" applyAlignment="1">
      <alignment horizontal="center" vertical="center"/>
    </xf>
    <xf numFmtId="0" fontId="0" fillId="0" borderId="39" xfId="0" applyBorder="1"/>
    <xf numFmtId="43" fontId="0" fillId="2" borderId="0" xfId="0" applyNumberFormat="1" applyFill="1"/>
    <xf numFmtId="0" fontId="2" fillId="0" borderId="41" xfId="0" applyFont="1" applyBorder="1" applyAlignment="1">
      <alignment horizontal="center" vertical="center"/>
    </xf>
    <xf numFmtId="0" fontId="0" fillId="0" borderId="41" xfId="0" applyBorder="1"/>
    <xf numFmtId="43" fontId="0" fillId="0" borderId="7" xfId="0" applyNumberFormat="1" applyBorder="1"/>
    <xf numFmtId="0" fontId="0" fillId="0" borderId="7" xfId="0" applyBorder="1"/>
    <xf numFmtId="43" fontId="0" fillId="0" borderId="42" xfId="1" applyFont="1" applyBorder="1"/>
    <xf numFmtId="0" fontId="0" fillId="0" borderId="30" xfId="0" applyBorder="1"/>
    <xf numFmtId="0" fontId="2" fillId="4" borderId="41" xfId="0" applyFont="1" applyFill="1" applyBorder="1"/>
    <xf numFmtId="43" fontId="2" fillId="4" borderId="7" xfId="0" applyNumberFormat="1" applyFont="1" applyFill="1" applyBorder="1"/>
    <xf numFmtId="0" fontId="2" fillId="4" borderId="7" xfId="0" applyFont="1" applyFill="1" applyBorder="1"/>
    <xf numFmtId="43" fontId="2" fillId="4" borderId="42" xfId="1" applyFont="1" applyFill="1" applyBorder="1"/>
    <xf numFmtId="0" fontId="0" fillId="0" borderId="40" xfId="0" applyBorder="1"/>
    <xf numFmtId="0" fontId="2" fillId="0" borderId="36" xfId="0" applyFont="1" applyBorder="1"/>
    <xf numFmtId="0" fontId="2" fillId="4" borderId="36" xfId="0" applyFont="1" applyFill="1" applyBorder="1"/>
    <xf numFmtId="43" fontId="2" fillId="4" borderId="4" xfId="0" applyNumberFormat="1" applyFont="1" applyFill="1" applyBorder="1"/>
    <xf numFmtId="0" fontId="2" fillId="4" borderId="4" xfId="0" applyFont="1" applyFill="1" applyBorder="1"/>
    <xf numFmtId="43" fontId="2" fillId="4" borderId="4" xfId="1" applyFont="1" applyFill="1" applyBorder="1"/>
    <xf numFmtId="43" fontId="2" fillId="4" borderId="31" xfId="1" applyFont="1" applyFill="1" applyBorder="1"/>
    <xf numFmtId="0" fontId="0" fillId="0" borderId="37" xfId="0" applyBorder="1"/>
    <xf numFmtId="43" fontId="0" fillId="0" borderId="27" xfId="1" applyFont="1" applyBorder="1"/>
    <xf numFmtId="0" fontId="0" fillId="0" borderId="27" xfId="0" applyBorder="1"/>
    <xf numFmtId="43" fontId="0" fillId="0" borderId="38" xfId="1" applyFont="1" applyBorder="1"/>
    <xf numFmtId="43" fontId="0" fillId="0" borderId="7" xfId="1" applyFont="1" applyBorder="1"/>
    <xf numFmtId="43" fontId="0" fillId="0" borderId="0" xfId="1" applyFont="1" applyBorder="1"/>
    <xf numFmtId="43" fontId="0" fillId="0" borderId="27" xfId="0" applyNumberFormat="1" applyBorder="1"/>
    <xf numFmtId="0" fontId="2" fillId="0" borderId="41" xfId="0" applyFont="1" applyBorder="1"/>
    <xf numFmtId="43" fontId="2" fillId="4" borderId="7" xfId="1" applyFont="1" applyFill="1" applyBorder="1"/>
  </cellXfs>
  <cellStyles count="3">
    <cellStyle name="Comma" xfId="1" builtinId="3"/>
    <cellStyle name="Normal" xfId="0" builtinId="0"/>
    <cellStyle name="Normal_FORMATS 5 YEAR ALOKE 2" xfId="2" xr:uid="{9AE7D152-AA73-4BE7-B4EB-AC34A31E1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CAF0-B4ED-4ED5-A461-23BD545227FA}">
  <dimension ref="B1:X60"/>
  <sheetViews>
    <sheetView showGridLines="0" tabSelected="1" zoomScale="90" zoomScaleNormal="90" workbookViewId="0">
      <selection activeCell="A2" sqref="A2"/>
    </sheetView>
  </sheetViews>
  <sheetFormatPr defaultRowHeight="14.5" x14ac:dyDescent="0.35"/>
  <cols>
    <col min="1" max="1" width="4" customWidth="1"/>
    <col min="2" max="2" width="14.7265625" customWidth="1"/>
    <col min="3" max="3" width="35.7265625" customWidth="1"/>
    <col min="4" max="8" width="10" customWidth="1"/>
    <col min="9" max="9" width="11" customWidth="1"/>
    <col min="10" max="11" width="10" customWidth="1"/>
    <col min="12" max="12" width="10.36328125" customWidth="1"/>
    <col min="13" max="13" width="10" customWidth="1"/>
    <col min="14" max="14" width="11.08984375" customWidth="1"/>
    <col min="15" max="23" width="10" customWidth="1"/>
    <col min="24" max="24" width="11.6328125" customWidth="1"/>
  </cols>
  <sheetData>
    <row r="1" spans="3:24" ht="15" customHeight="1" x14ac:dyDescent="0.35">
      <c r="C1" s="1" t="s">
        <v>0</v>
      </c>
      <c r="D1" s="2" t="s">
        <v>1</v>
      </c>
    </row>
    <row r="2" spans="3:24" ht="15" customHeight="1" x14ac:dyDescent="0.35"/>
    <row r="3" spans="3:24" ht="15" customHeight="1" thickBot="1" x14ac:dyDescent="0.4"/>
    <row r="4" spans="3:24" ht="15" customHeight="1" thickBot="1" x14ac:dyDescent="0.4">
      <c r="C4" s="3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6" t="s">
        <v>22</v>
      </c>
      <c r="X4" s="7" t="s">
        <v>23</v>
      </c>
    </row>
    <row r="5" spans="3:24" ht="15" thickBot="1" x14ac:dyDescent="0.4">
      <c r="C5" s="8" t="s">
        <v>24</v>
      </c>
      <c r="D5" s="9">
        <v>-1.6093978326942147</v>
      </c>
      <c r="E5" s="9">
        <v>-7.6637992033057856</v>
      </c>
      <c r="F5" s="9">
        <v>-13.34</v>
      </c>
      <c r="G5" s="9">
        <v>-6.9607266620000017</v>
      </c>
      <c r="H5" s="9">
        <v>-0.4769098749000002</v>
      </c>
      <c r="I5" s="9">
        <v>-47.9726109681</v>
      </c>
      <c r="J5" s="9">
        <v>-0.46538774900000002</v>
      </c>
      <c r="K5" s="9">
        <v>-0.316235027</v>
      </c>
      <c r="L5" s="9">
        <v>-5.7682206700000007</v>
      </c>
      <c r="M5" s="9">
        <v>-2.8078601660000002</v>
      </c>
      <c r="N5" s="9">
        <v>-10.89491065871642</v>
      </c>
      <c r="O5" s="9">
        <v>-6.4850658682835816</v>
      </c>
      <c r="P5" s="9">
        <v>-0.50644528200000005</v>
      </c>
      <c r="Q5" s="9">
        <v>-0.10593558500000001</v>
      </c>
      <c r="R5" s="9">
        <v>-4.4799999999999996E-3</v>
      </c>
      <c r="S5" s="9">
        <v>-3.0201628000000001E-2</v>
      </c>
      <c r="T5" s="9">
        <v>-3.7193035999999999E-2</v>
      </c>
      <c r="U5" s="9">
        <v>-0.1813264</v>
      </c>
      <c r="V5" s="9">
        <v>-1.1886948E-2</v>
      </c>
      <c r="W5" s="10">
        <v>-7.2649022999999993E-2</v>
      </c>
      <c r="X5" s="11">
        <f>SUM(D5:W5)</f>
        <v>-105.71124258200003</v>
      </c>
    </row>
    <row r="6" spans="3:24" ht="15" customHeight="1" thickBot="1" x14ac:dyDescent="0.4">
      <c r="C6" s="12"/>
      <c r="D6" s="2"/>
    </row>
    <row r="7" spans="3:24" ht="15" customHeight="1" thickBot="1" x14ac:dyDescent="0.4">
      <c r="C7" s="13" t="s">
        <v>25</v>
      </c>
      <c r="D7" s="14">
        <f>D14+D18+D27</f>
        <v>6.0646454102915808</v>
      </c>
      <c r="E7" s="14">
        <f t="shared" ref="E7:W7" si="0">E14+E18+E27</f>
        <v>16.41019470326566</v>
      </c>
      <c r="F7" s="14">
        <f t="shared" si="0"/>
        <v>29.552869835273306</v>
      </c>
      <c r="G7" s="14">
        <f t="shared" si="0"/>
        <v>20.61534073897116</v>
      </c>
      <c r="H7" s="14">
        <f t="shared" si="0"/>
        <v>8.2523115936640146</v>
      </c>
      <c r="I7" s="14">
        <f t="shared" si="0"/>
        <v>77.787100216916571</v>
      </c>
      <c r="J7" s="14">
        <f t="shared" si="0"/>
        <v>4.5174624531486343</v>
      </c>
      <c r="K7" s="14">
        <f t="shared" si="0"/>
        <v>0.31958847156240766</v>
      </c>
      <c r="L7" s="14">
        <f t="shared" si="0"/>
        <v>5.7715741145624087</v>
      </c>
      <c r="M7" s="14">
        <f t="shared" si="0"/>
        <v>4.1071892882812042</v>
      </c>
      <c r="N7" s="14">
        <f t="shared" si="0"/>
        <v>19.895498563845674</v>
      </c>
      <c r="O7" s="14">
        <f t="shared" si="0"/>
        <v>24.634625863581547</v>
      </c>
      <c r="P7" s="14">
        <f t="shared" si="0"/>
        <v>0.51095231149187592</v>
      </c>
      <c r="Q7" s="14">
        <f t="shared" si="0"/>
        <v>0.10593558500000001</v>
      </c>
      <c r="R7" s="14">
        <f t="shared" si="0"/>
        <v>4.4799999999999996E-3</v>
      </c>
      <c r="S7" s="14">
        <f t="shared" si="0"/>
        <v>3.0201628000000001E-2</v>
      </c>
      <c r="T7" s="14">
        <f t="shared" si="0"/>
        <v>3.7193035999999999E-2</v>
      </c>
      <c r="U7" s="14">
        <f t="shared" si="0"/>
        <v>0.1813264</v>
      </c>
      <c r="V7" s="14">
        <f t="shared" si="0"/>
        <v>1.1886948000000001E-2</v>
      </c>
      <c r="W7" s="14">
        <f t="shared" si="0"/>
        <v>0</v>
      </c>
      <c r="X7" s="15">
        <f>SUM(D7:W7)</f>
        <v>218.810377161856</v>
      </c>
    </row>
    <row r="8" spans="3:24" ht="15" customHeight="1" x14ac:dyDescent="0.35">
      <c r="C8" s="12"/>
      <c r="D8" s="2"/>
    </row>
    <row r="9" spans="3:24" ht="15" thickBot="1" x14ac:dyDescent="0.4">
      <c r="C9" s="16" t="s">
        <v>26</v>
      </c>
      <c r="I9" s="17">
        <v>4.77904694414394</v>
      </c>
    </row>
    <row r="10" spans="3:24" ht="15" thickBot="1" x14ac:dyDescent="0.4">
      <c r="C10" s="3" t="s">
        <v>2</v>
      </c>
      <c r="D10" s="4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18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5" t="s">
        <v>20</v>
      </c>
      <c r="V10" s="5" t="s">
        <v>21</v>
      </c>
      <c r="W10" s="6" t="s">
        <v>22</v>
      </c>
      <c r="X10" s="7" t="s">
        <v>23</v>
      </c>
    </row>
    <row r="11" spans="3:24" x14ac:dyDescent="0.35">
      <c r="C11" s="19" t="s">
        <v>27</v>
      </c>
      <c r="D11" s="20">
        <v>0</v>
      </c>
      <c r="E11" s="21">
        <v>0</v>
      </c>
      <c r="F11" s="21">
        <v>0.2193074608812505</v>
      </c>
      <c r="G11" s="21">
        <v>2.4165253391187491</v>
      </c>
      <c r="H11" s="21">
        <v>3.1150549043689102</v>
      </c>
      <c r="I11" s="21">
        <v>36.120291043631092</v>
      </c>
      <c r="J11" s="21">
        <v>0</v>
      </c>
      <c r="K11" s="21">
        <v>0</v>
      </c>
      <c r="L11" s="21">
        <v>0</v>
      </c>
      <c r="M11" s="21">
        <v>0</v>
      </c>
      <c r="N11" s="22">
        <v>3.9222207870000001</v>
      </c>
      <c r="O11" s="23">
        <v>7.8444415730000001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/>
      <c r="X11" s="26">
        <f>SUM(D11:W11)</f>
        <v>53.637841108000003</v>
      </c>
    </row>
    <row r="12" spans="3:24" x14ac:dyDescent="0.35">
      <c r="C12" s="27" t="s">
        <v>28</v>
      </c>
      <c r="D12" s="28">
        <v>0.79991428457746483</v>
      </c>
      <c r="E12" s="29">
        <v>1.9045578204225353</v>
      </c>
      <c r="F12" s="29">
        <v>3.6655215918916566</v>
      </c>
      <c r="G12" s="29">
        <v>2.0834690081083433</v>
      </c>
      <c r="H12" s="29">
        <v>0.7048284180377189</v>
      </c>
      <c r="I12" s="29">
        <v>0.58340736396228099</v>
      </c>
      <c r="J12" s="29">
        <v>0</v>
      </c>
      <c r="K12" s="29">
        <v>0</v>
      </c>
      <c r="L12" s="29">
        <v>4.9421939000000004</v>
      </c>
      <c r="M12" s="29">
        <v>2.0218471</v>
      </c>
      <c r="N12" s="29">
        <v>3.0749092079999998</v>
      </c>
      <c r="O12" s="29">
        <v>1.5374546039999999</v>
      </c>
      <c r="P12" s="29">
        <v>0</v>
      </c>
      <c r="Q12" s="29">
        <v>0</v>
      </c>
      <c r="R12" s="29">
        <v>4.4799999999999996E-3</v>
      </c>
      <c r="S12" s="29">
        <v>0</v>
      </c>
      <c r="T12" s="29">
        <v>0</v>
      </c>
      <c r="U12" s="29">
        <v>0</v>
      </c>
      <c r="V12" s="29">
        <v>0</v>
      </c>
      <c r="W12" s="30"/>
      <c r="X12" s="26">
        <f>SUM(D12:W12)</f>
        <v>21.322583299000001</v>
      </c>
    </row>
    <row r="13" spans="3:24" ht="15" thickBot="1" x14ac:dyDescent="0.4">
      <c r="C13" s="31" t="s">
        <v>29</v>
      </c>
      <c r="D13" s="32">
        <v>1.3600197929154931</v>
      </c>
      <c r="E13" s="33">
        <v>3.2381423640845073</v>
      </c>
      <c r="F13" s="33">
        <v>4.091504847881513</v>
      </c>
      <c r="G13" s="33">
        <v>4.2048461521184866</v>
      </c>
      <c r="H13" s="33">
        <v>0</v>
      </c>
      <c r="I13" s="33">
        <f>0.626262168854741+4.77904694414394-I9</f>
        <v>0.6262621688547414</v>
      </c>
      <c r="J13" s="33">
        <v>0</v>
      </c>
      <c r="K13" s="33">
        <v>0</v>
      </c>
      <c r="L13" s="33">
        <v>0</v>
      </c>
      <c r="M13" s="33">
        <v>0</v>
      </c>
      <c r="N13" s="33">
        <v>6.6630225000000001E-2</v>
      </c>
      <c r="O13" s="33">
        <v>6.6630225000000001E-2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4">
        <v>0</v>
      </c>
      <c r="W13" s="35"/>
      <c r="X13" s="36">
        <f>SUM(D13:W13)-I9</f>
        <v>8.8749888317108052</v>
      </c>
    </row>
    <row r="14" spans="3:24" ht="15" thickBot="1" x14ac:dyDescent="0.4">
      <c r="C14" s="8" t="s">
        <v>30</v>
      </c>
      <c r="D14" s="9">
        <f>SUM(D11:D13)</f>
        <v>2.1599340774929581</v>
      </c>
      <c r="E14" s="9">
        <f t="shared" ref="E14:W14" si="1">SUM(E11:E13)</f>
        <v>5.1427001845070421</v>
      </c>
      <c r="F14" s="9">
        <f t="shared" si="1"/>
        <v>7.9763339006544207</v>
      </c>
      <c r="G14" s="9">
        <f t="shared" si="1"/>
        <v>8.704840499345579</v>
      </c>
      <c r="H14" s="9">
        <f t="shared" si="1"/>
        <v>3.8198833224066293</v>
      </c>
      <c r="I14" s="9">
        <f t="shared" si="1"/>
        <v>37.329960576448116</v>
      </c>
      <c r="J14" s="9">
        <f t="shared" si="1"/>
        <v>0</v>
      </c>
      <c r="K14" s="9">
        <f t="shared" si="1"/>
        <v>0</v>
      </c>
      <c r="L14" s="9">
        <f t="shared" si="1"/>
        <v>4.9421939000000004</v>
      </c>
      <c r="M14" s="9">
        <f t="shared" si="1"/>
        <v>2.0218471</v>
      </c>
      <c r="N14" s="9">
        <f t="shared" si="1"/>
        <v>7.0637602199999998</v>
      </c>
      <c r="O14" s="9">
        <f t="shared" si="1"/>
        <v>9.4485264020000006</v>
      </c>
      <c r="P14" s="9">
        <f t="shared" si="1"/>
        <v>0</v>
      </c>
      <c r="Q14" s="9">
        <f t="shared" si="1"/>
        <v>0</v>
      </c>
      <c r="R14" s="9">
        <f t="shared" si="1"/>
        <v>4.4799999999999996E-3</v>
      </c>
      <c r="S14" s="9">
        <f t="shared" si="1"/>
        <v>0</v>
      </c>
      <c r="T14" s="9">
        <f t="shared" si="1"/>
        <v>0</v>
      </c>
      <c r="U14" s="9">
        <f t="shared" si="1"/>
        <v>0</v>
      </c>
      <c r="V14" s="9">
        <f t="shared" si="1"/>
        <v>0</v>
      </c>
      <c r="W14" s="9">
        <f t="shared" si="1"/>
        <v>0</v>
      </c>
      <c r="X14" s="11">
        <f>SUM(D14:W14)</f>
        <v>88.614460182854756</v>
      </c>
    </row>
    <row r="15" spans="3:24" ht="15" thickBot="1" x14ac:dyDescent="0.4">
      <c r="C15" s="1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0"/>
    </row>
    <row r="16" spans="3:24" x14ac:dyDescent="0.35">
      <c r="C16" s="38" t="s">
        <v>31</v>
      </c>
      <c r="D16" s="39">
        <v>0</v>
      </c>
      <c r="E16" s="40">
        <v>1.9705627740000002</v>
      </c>
      <c r="F16" s="40">
        <v>3.6195522620000018</v>
      </c>
      <c r="G16" s="40">
        <v>0</v>
      </c>
      <c r="H16" s="40">
        <v>0</v>
      </c>
      <c r="I16" s="40">
        <v>2.520630000001312</v>
      </c>
      <c r="J16" s="40">
        <v>0.46538774900000002</v>
      </c>
      <c r="K16" s="40">
        <v>0.316235027</v>
      </c>
      <c r="L16" s="40">
        <v>0.82602677000000035</v>
      </c>
      <c r="M16" s="40">
        <v>0.7860130660000002</v>
      </c>
      <c r="N16" s="40">
        <v>0</v>
      </c>
      <c r="O16" s="40">
        <v>0.86768990500000065</v>
      </c>
      <c r="P16" s="40">
        <v>0.50644528200000005</v>
      </c>
      <c r="Q16" s="40">
        <v>0.10593558500000001</v>
      </c>
      <c r="R16" s="40">
        <v>0</v>
      </c>
      <c r="S16" s="40">
        <v>3.0201628000000001E-2</v>
      </c>
      <c r="T16" s="40">
        <v>3.7193035999999999E-2</v>
      </c>
      <c r="U16" s="40">
        <v>0.1813264</v>
      </c>
      <c r="V16" s="40">
        <v>1.1886948000000001E-2</v>
      </c>
      <c r="W16" s="41"/>
      <c r="X16" s="42">
        <f>SUM(D16:W16)-V16</f>
        <v>12.233199484001313</v>
      </c>
    </row>
    <row r="17" spans="2:24" ht="15" thickBot="1" x14ac:dyDescent="0.4">
      <c r="C17" s="31" t="s">
        <v>32</v>
      </c>
      <c r="D17" s="43">
        <v>2.8168934324224516E-3</v>
      </c>
      <c r="E17" s="43">
        <v>6.7068891248153618E-3</v>
      </c>
      <c r="F17" s="43">
        <v>1.2877227119645493E-2</v>
      </c>
      <c r="G17" s="43">
        <v>6.7068891248153618E-3</v>
      </c>
      <c r="H17" s="43">
        <v>4.1582712573855242E-3</v>
      </c>
      <c r="I17" s="43">
        <v>1.3279640467134415E-2</v>
      </c>
      <c r="J17" s="43">
        <v>4.2253401486336776E-3</v>
      </c>
      <c r="K17" s="43">
        <v>3.3534445624076809E-3</v>
      </c>
      <c r="L17" s="43">
        <v>3.3534445624076809E-3</v>
      </c>
      <c r="M17" s="43">
        <v>1.6767222812038404E-3</v>
      </c>
      <c r="N17" s="43">
        <v>5.6337868648449032E-3</v>
      </c>
      <c r="O17" s="43">
        <v>3.3534445624076809E-3</v>
      </c>
      <c r="P17" s="43">
        <v>4.5070294918759229E-3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4"/>
      <c r="X17" s="45">
        <f>SUM(D17:W17)</f>
        <v>7.2649023000000007E-2</v>
      </c>
    </row>
    <row r="18" spans="2:24" ht="15" thickBot="1" x14ac:dyDescent="0.4">
      <c r="C18" s="8" t="s">
        <v>33</v>
      </c>
      <c r="D18" s="9">
        <f>SUM(D16:D17)</f>
        <v>2.8168934324224516E-3</v>
      </c>
      <c r="E18" s="9">
        <f t="shared" ref="E18:X18" si="2">SUM(E16:E17)</f>
        <v>1.9772696631248157</v>
      </c>
      <c r="F18" s="9">
        <f t="shared" si="2"/>
        <v>3.6324294891196471</v>
      </c>
      <c r="G18" s="9">
        <f t="shared" si="2"/>
        <v>6.7068891248153618E-3</v>
      </c>
      <c r="H18" s="9">
        <f t="shared" si="2"/>
        <v>4.1582712573855242E-3</v>
      </c>
      <c r="I18" s="9">
        <f t="shared" si="2"/>
        <v>2.5339096404684462</v>
      </c>
      <c r="J18" s="9">
        <f t="shared" si="2"/>
        <v>0.4696130891486337</v>
      </c>
      <c r="K18" s="9">
        <f t="shared" si="2"/>
        <v>0.31958847156240766</v>
      </c>
      <c r="L18" s="9">
        <f t="shared" si="2"/>
        <v>0.82938021456240807</v>
      </c>
      <c r="M18" s="9">
        <f t="shared" si="2"/>
        <v>0.78768978828120406</v>
      </c>
      <c r="N18" s="9">
        <f t="shared" si="2"/>
        <v>5.6337868648449032E-3</v>
      </c>
      <c r="O18" s="9">
        <f t="shared" si="2"/>
        <v>0.87104334956240836</v>
      </c>
      <c r="P18" s="9">
        <f t="shared" si="2"/>
        <v>0.51095231149187592</v>
      </c>
      <c r="Q18" s="9">
        <f t="shared" si="2"/>
        <v>0.10593558500000001</v>
      </c>
      <c r="R18" s="9">
        <f t="shared" si="2"/>
        <v>0</v>
      </c>
      <c r="S18" s="9">
        <f t="shared" si="2"/>
        <v>3.0201628000000001E-2</v>
      </c>
      <c r="T18" s="9">
        <f t="shared" si="2"/>
        <v>3.7193035999999999E-2</v>
      </c>
      <c r="U18" s="9">
        <f t="shared" si="2"/>
        <v>0.1813264</v>
      </c>
      <c r="V18" s="9">
        <f t="shared" si="2"/>
        <v>1.1886948000000001E-2</v>
      </c>
      <c r="W18" s="9">
        <f t="shared" si="2"/>
        <v>0</v>
      </c>
      <c r="X18" s="46">
        <f t="shared" si="2"/>
        <v>12.305848507001313</v>
      </c>
    </row>
    <row r="19" spans="2:24" x14ac:dyDescent="0.35"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1" spans="2:24" x14ac:dyDescent="0.35">
      <c r="I21" s="47"/>
    </row>
    <row r="22" spans="2:24" ht="15" thickBot="1" x14ac:dyDescent="0.4">
      <c r="C22" s="16" t="s">
        <v>34</v>
      </c>
      <c r="X22" s="30"/>
    </row>
    <row r="23" spans="2:24" ht="15" thickBot="1" x14ac:dyDescent="0.4">
      <c r="C23" s="7" t="s">
        <v>2</v>
      </c>
      <c r="D23" s="4" t="s">
        <v>3</v>
      </c>
      <c r="E23" s="5" t="s">
        <v>4</v>
      </c>
      <c r="F23" s="5" t="s">
        <v>5</v>
      </c>
      <c r="G23" s="48" t="s">
        <v>6</v>
      </c>
      <c r="H23" s="48" t="s">
        <v>7</v>
      </c>
      <c r="I23" s="48" t="s">
        <v>8</v>
      </c>
      <c r="J23" s="5" t="s">
        <v>9</v>
      </c>
      <c r="K23" s="5" t="s">
        <v>10</v>
      </c>
      <c r="L23" s="5" t="s">
        <v>11</v>
      </c>
      <c r="M23" s="5" t="s">
        <v>35</v>
      </c>
      <c r="N23" s="5" t="s">
        <v>13</v>
      </c>
      <c r="O23" s="5" t="s">
        <v>14</v>
      </c>
      <c r="P23" s="5" t="s">
        <v>15</v>
      </c>
      <c r="Q23" s="5" t="s">
        <v>16</v>
      </c>
      <c r="R23" s="5" t="s">
        <v>17</v>
      </c>
      <c r="S23" s="5" t="s">
        <v>18</v>
      </c>
      <c r="T23" s="5" t="s">
        <v>19</v>
      </c>
      <c r="U23" s="5" t="s">
        <v>20</v>
      </c>
      <c r="V23" s="5" t="s">
        <v>21</v>
      </c>
      <c r="W23" s="6"/>
      <c r="X23" s="7" t="s">
        <v>23</v>
      </c>
    </row>
    <row r="24" spans="2:24" x14ac:dyDescent="0.35">
      <c r="C24" s="42" t="s">
        <v>36</v>
      </c>
      <c r="D24" s="23">
        <v>3.9018944393661998</v>
      </c>
      <c r="E24" s="24">
        <v>3.5826942556338</v>
      </c>
      <c r="F24" s="24">
        <v>16.1976650566092</v>
      </c>
      <c r="G24" s="24">
        <v>9.206693318575935</v>
      </c>
      <c r="H24" s="24">
        <v>1.24827</v>
      </c>
      <c r="I24" s="24">
        <v>1.0332300000000001</v>
      </c>
      <c r="J24" s="24">
        <v>4.0478493640000002</v>
      </c>
      <c r="K24" s="24">
        <v>0</v>
      </c>
      <c r="L24" s="24">
        <v>0</v>
      </c>
      <c r="M24" s="24">
        <v>1.2976524</v>
      </c>
      <c r="N24" s="24">
        <v>8.1149579864285606</v>
      </c>
      <c r="O24" s="24">
        <v>3.5050129725714401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/>
      <c r="X24" s="26">
        <f t="shared" ref="X24:X26" si="3">SUM(D24:W24)</f>
        <v>52.135919793185131</v>
      </c>
    </row>
    <row r="25" spans="2:24" x14ac:dyDescent="0.35">
      <c r="C25" s="49" t="s">
        <v>37</v>
      </c>
      <c r="D25" s="50">
        <v>0</v>
      </c>
      <c r="E25" s="33">
        <v>5.7075306000000001</v>
      </c>
      <c r="F25" s="33">
        <v>9.0307491888881097E-2</v>
      </c>
      <c r="G25" s="33">
        <v>0.99508854639427124</v>
      </c>
      <c r="H25" s="29">
        <v>3.18</v>
      </c>
      <c r="I25" s="29">
        <v>36.89</v>
      </c>
      <c r="J25" s="33">
        <v>0</v>
      </c>
      <c r="K25" s="29">
        <v>0</v>
      </c>
      <c r="L25" s="29">
        <v>0</v>
      </c>
      <c r="M25" s="33">
        <v>0</v>
      </c>
      <c r="N25" s="29">
        <v>4.7111465705522697</v>
      </c>
      <c r="O25" s="29">
        <v>10.8100431394477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30"/>
      <c r="X25" s="26">
        <f t="shared" si="3"/>
        <v>62.384116348283129</v>
      </c>
    </row>
    <row r="26" spans="2:24" ht="15" thickBot="1" x14ac:dyDescent="0.4">
      <c r="C26" s="36" t="s">
        <v>38</v>
      </c>
      <c r="D26" s="51">
        <v>0</v>
      </c>
      <c r="E26" s="52">
        <v>0</v>
      </c>
      <c r="F26" s="44">
        <v>1.6561338970011532</v>
      </c>
      <c r="G26" s="53">
        <v>1.7020114855305579</v>
      </c>
      <c r="H26" s="52">
        <v>0</v>
      </c>
      <c r="I26" s="52">
        <v>0</v>
      </c>
      <c r="J26" s="51">
        <v>0</v>
      </c>
      <c r="K26" s="52">
        <v>0</v>
      </c>
      <c r="L26" s="52">
        <v>0</v>
      </c>
      <c r="M26" s="51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30"/>
      <c r="X26" s="26">
        <f t="shared" si="3"/>
        <v>3.3581453825317111</v>
      </c>
    </row>
    <row r="27" spans="2:24" ht="15" thickBot="1" x14ac:dyDescent="0.4">
      <c r="C27" s="11" t="s">
        <v>39</v>
      </c>
      <c r="D27" s="9">
        <v>3.9018944393661998</v>
      </c>
      <c r="E27" s="54">
        <v>9.2902248556338005</v>
      </c>
      <c r="F27" s="54">
        <v>17.944106445499237</v>
      </c>
      <c r="G27" s="54">
        <v>11.903793350500765</v>
      </c>
      <c r="H27" s="54">
        <v>4.4282700000000004</v>
      </c>
      <c r="I27" s="54">
        <v>37.923230000000004</v>
      </c>
      <c r="J27" s="54">
        <v>4.0478493640000002</v>
      </c>
      <c r="K27" s="54">
        <v>0</v>
      </c>
      <c r="L27" s="54">
        <v>0</v>
      </c>
      <c r="M27" s="54">
        <v>1.2976524</v>
      </c>
      <c r="N27" s="54">
        <v>12.82610455698083</v>
      </c>
      <c r="O27" s="54">
        <v>14.315056112019139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10"/>
      <c r="X27" s="11">
        <v>117.87818152399998</v>
      </c>
    </row>
    <row r="28" spans="2:24" ht="15" thickBot="1" x14ac:dyDescent="0.4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2:24" ht="15" thickBot="1" x14ac:dyDescent="0.4">
      <c r="C29" s="11" t="s">
        <v>40</v>
      </c>
      <c r="D29" s="9">
        <v>-3.9018944393661967</v>
      </c>
      <c r="E29" s="54">
        <v>-9.2902248556338023</v>
      </c>
      <c r="F29" s="54">
        <v>-17.91</v>
      </c>
      <c r="G29" s="54">
        <v>-11.937899795999995</v>
      </c>
      <c r="H29" s="54">
        <v>-5.6008847238000001</v>
      </c>
      <c r="I29" s="54">
        <v>-36.7499758632</v>
      </c>
      <c r="J29" s="54">
        <v>-4.0478493640000002</v>
      </c>
      <c r="K29" s="54">
        <v>0</v>
      </c>
      <c r="L29" s="54">
        <v>0</v>
      </c>
      <c r="M29" s="54">
        <v>-1.2976524</v>
      </c>
      <c r="N29" s="54">
        <v>-17.013861911910446</v>
      </c>
      <c r="O29" s="54">
        <v>-10.127298757089552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5">
        <v>0</v>
      </c>
      <c r="W29" s="10"/>
      <c r="X29" s="11">
        <v>-117.87754211100001</v>
      </c>
    </row>
    <row r="31" spans="2:24" ht="19" thickBot="1" x14ac:dyDescent="0.5">
      <c r="B31" s="56"/>
      <c r="C31" s="57" t="s">
        <v>41</v>
      </c>
    </row>
    <row r="32" spans="2:24" ht="21.75" customHeight="1" thickBot="1" x14ac:dyDescent="0.4">
      <c r="B32" s="58" t="s">
        <v>42</v>
      </c>
      <c r="C32" s="58" t="s">
        <v>43</v>
      </c>
      <c r="D32" s="59" t="s">
        <v>44</v>
      </c>
      <c r="E32" s="59" t="s">
        <v>45</v>
      </c>
      <c r="F32" s="59" t="s">
        <v>46</v>
      </c>
      <c r="G32" s="59" t="s">
        <v>47</v>
      </c>
      <c r="H32" s="59" t="s">
        <v>48</v>
      </c>
      <c r="I32" s="59" t="s">
        <v>49</v>
      </c>
      <c r="J32" s="59" t="s">
        <v>9</v>
      </c>
      <c r="K32" s="59" t="s">
        <v>50</v>
      </c>
      <c r="L32" s="59" t="s">
        <v>51</v>
      </c>
      <c r="M32" s="59" t="s">
        <v>12</v>
      </c>
      <c r="N32" s="59" t="s">
        <v>52</v>
      </c>
      <c r="O32" s="59" t="s">
        <v>53</v>
      </c>
      <c r="P32" s="59" t="s">
        <v>54</v>
      </c>
      <c r="Q32" s="60" t="s">
        <v>55</v>
      </c>
      <c r="R32" s="59" t="s">
        <v>56</v>
      </c>
      <c r="S32" s="59" t="s">
        <v>17</v>
      </c>
      <c r="T32" s="59" t="s">
        <v>18</v>
      </c>
      <c r="U32" s="59" t="s">
        <v>57</v>
      </c>
      <c r="V32" s="59" t="s">
        <v>58</v>
      </c>
      <c r="W32" s="59" t="s">
        <v>59</v>
      </c>
      <c r="X32" s="61" t="s">
        <v>60</v>
      </c>
    </row>
    <row r="33" spans="2:24" x14ac:dyDescent="0.35">
      <c r="B33" s="62"/>
      <c r="C33" s="63" t="s">
        <v>61</v>
      </c>
      <c r="D33" s="64">
        <f>SUM(D34:D36)</f>
        <v>402.38820968211809</v>
      </c>
      <c r="E33" s="64">
        <f t="shared" ref="E33:O33" si="4">SUM(E34:E36)</f>
        <v>2712.7868092306167</v>
      </c>
      <c r="F33" s="64">
        <f t="shared" si="4"/>
        <v>3561.2791195688314</v>
      </c>
      <c r="G33" s="64">
        <f t="shared" si="4"/>
        <v>2554.1397925335082</v>
      </c>
      <c r="H33" s="64">
        <f t="shared" si="4"/>
        <v>389.35491367365967</v>
      </c>
      <c r="I33" s="64">
        <f t="shared" si="4"/>
        <v>4084.3914469216884</v>
      </c>
      <c r="J33" s="64">
        <f t="shared" si="4"/>
        <v>1348.7618685000002</v>
      </c>
      <c r="K33" s="64">
        <f t="shared" si="4"/>
        <v>1038.9106425647585</v>
      </c>
      <c r="L33" s="64">
        <f t="shared" si="4"/>
        <v>1249.1347250430001</v>
      </c>
      <c r="M33" s="64">
        <f t="shared" si="4"/>
        <v>511.03272156013759</v>
      </c>
      <c r="N33" s="64">
        <f t="shared" si="4"/>
        <v>1576.2492954921604</v>
      </c>
      <c r="O33" s="64">
        <f t="shared" si="4"/>
        <v>1271.6004707632173</v>
      </c>
      <c r="P33" s="65"/>
      <c r="Q33" s="65"/>
      <c r="R33" s="65"/>
      <c r="S33" s="65"/>
      <c r="T33" s="65"/>
      <c r="U33" s="65"/>
      <c r="V33" s="65"/>
      <c r="W33" s="65"/>
      <c r="X33" s="66">
        <f t="shared" ref="X33:X48" si="5">SUM(D33:W33)</f>
        <v>20700.030015533699</v>
      </c>
    </row>
    <row r="34" spans="2:24" x14ac:dyDescent="0.35">
      <c r="B34" s="67" t="s">
        <v>62</v>
      </c>
      <c r="C34" s="68" t="s">
        <v>36</v>
      </c>
      <c r="D34" s="69">
        <v>261.87715955572457</v>
      </c>
      <c r="E34" s="69">
        <v>1412.4522514554619</v>
      </c>
      <c r="F34" s="69">
        <v>2504.4937367747389</v>
      </c>
      <c r="G34" s="69">
        <v>1348.6883683286001</v>
      </c>
      <c r="H34" s="69">
        <v>114.73058352363888</v>
      </c>
      <c r="I34" s="69">
        <v>94.991366728710815</v>
      </c>
      <c r="J34" s="69">
        <v>985.18044103185184</v>
      </c>
      <c r="K34" s="69">
        <v>1038.9106425647585</v>
      </c>
      <c r="L34" s="69">
        <v>1249.1347250430001</v>
      </c>
      <c r="M34" s="69">
        <v>511.03272156013759</v>
      </c>
      <c r="N34" s="69">
        <v>1022.7403762553388</v>
      </c>
      <c r="O34" s="69">
        <v>441.94780938524275</v>
      </c>
      <c r="X34" s="70">
        <f t="shared" si="5"/>
        <v>10986.180182207207</v>
      </c>
    </row>
    <row r="35" spans="2:24" x14ac:dyDescent="0.35">
      <c r="B35" s="67"/>
      <c r="C35" s="68" t="s">
        <v>63</v>
      </c>
      <c r="D35" s="69">
        <v>15.564455098277998</v>
      </c>
      <c r="E35" s="69">
        <v>335.54399294049603</v>
      </c>
      <c r="F35" s="69">
        <v>11.6986642921125</v>
      </c>
      <c r="G35" s="69">
        <v>139.25184270288753</v>
      </c>
      <c r="H35" s="69">
        <v>274.6243301500208</v>
      </c>
      <c r="I35" s="69">
        <v>3181.7158517949774</v>
      </c>
      <c r="J35" s="69">
        <v>0</v>
      </c>
      <c r="K35" s="69">
        <v>0</v>
      </c>
      <c r="L35" s="69">
        <v>0</v>
      </c>
      <c r="M35" s="69">
        <v>0</v>
      </c>
      <c r="N35" s="69">
        <v>179.03689831319377</v>
      </c>
      <c r="O35" s="69">
        <v>413.53468223575243</v>
      </c>
      <c r="X35" s="70">
        <f t="shared" si="5"/>
        <v>4550.9707175277181</v>
      </c>
    </row>
    <row r="36" spans="2:24" ht="15" thickBot="1" x14ac:dyDescent="0.4">
      <c r="B36" s="67"/>
      <c r="C36" s="68" t="s">
        <v>64</v>
      </c>
      <c r="D36" s="69">
        <v>124.94659502811551</v>
      </c>
      <c r="E36" s="69">
        <v>964.79056483465865</v>
      </c>
      <c r="F36" s="69">
        <v>1045.0867185019804</v>
      </c>
      <c r="G36" s="69">
        <v>1066.1995815020205</v>
      </c>
      <c r="H36" s="69">
        <v>0</v>
      </c>
      <c r="I36" s="69">
        <v>807.68422839800007</v>
      </c>
      <c r="J36" s="69">
        <v>363.58142746814826</v>
      </c>
      <c r="K36" s="69">
        <v>0</v>
      </c>
      <c r="L36" s="69">
        <v>0</v>
      </c>
      <c r="M36" s="69">
        <v>0</v>
      </c>
      <c r="N36" s="69">
        <v>374.47202092362784</v>
      </c>
      <c r="O36" s="69">
        <v>416.117979142222</v>
      </c>
      <c r="X36" s="70">
        <f t="shared" si="5"/>
        <v>5162.8791157987725</v>
      </c>
    </row>
    <row r="37" spans="2:24" x14ac:dyDescent="0.35">
      <c r="B37" s="71" t="s">
        <v>62</v>
      </c>
      <c r="C37" s="63" t="s">
        <v>65</v>
      </c>
      <c r="D37" s="64">
        <f>SUM(D38:D40)</f>
        <v>9.9785622273701602</v>
      </c>
      <c r="E37" s="64">
        <f t="shared" ref="E37:O37" si="6">SUM(E38:E40)</f>
        <v>90.757487870629845</v>
      </c>
      <c r="F37" s="64">
        <f t="shared" si="6"/>
        <v>79.192505571514559</v>
      </c>
      <c r="G37" s="64">
        <f t="shared" si="6"/>
        <v>28.877548200733052</v>
      </c>
      <c r="H37" s="64">
        <f t="shared" si="6"/>
        <v>30.591975481999999</v>
      </c>
      <c r="I37" s="64">
        <f t="shared" si="6"/>
        <v>45.983546578000002</v>
      </c>
      <c r="J37" s="64">
        <f t="shared" si="6"/>
        <v>4.62</v>
      </c>
      <c r="K37" s="64">
        <f t="shared" si="6"/>
        <v>16.174151873</v>
      </c>
      <c r="L37" s="64">
        <f t="shared" si="6"/>
        <v>6.3602681570000001</v>
      </c>
      <c r="M37" s="64">
        <f t="shared" si="6"/>
        <v>3.0933670610000004</v>
      </c>
      <c r="N37" s="64">
        <f t="shared" si="6"/>
        <v>95.780178736586123</v>
      </c>
      <c r="O37" s="64">
        <f t="shared" si="6"/>
        <v>75.508974118413832</v>
      </c>
      <c r="P37" s="65"/>
      <c r="Q37" s="65"/>
      <c r="R37" s="65"/>
      <c r="S37" s="65"/>
      <c r="T37" s="65"/>
      <c r="U37" s="65"/>
      <c r="V37" s="65"/>
      <c r="W37" s="65"/>
      <c r="X37" s="66">
        <f t="shared" si="5"/>
        <v>486.91856587624767</v>
      </c>
    </row>
    <row r="38" spans="2:24" x14ac:dyDescent="0.35">
      <c r="B38" s="67"/>
      <c r="C38" s="72" t="s">
        <v>66</v>
      </c>
      <c r="D38" s="69">
        <v>7.3746741375295182</v>
      </c>
      <c r="E38" s="69">
        <v>45.604342620594814</v>
      </c>
      <c r="F38" s="69">
        <v>71.011859773762183</v>
      </c>
      <c r="G38" s="69">
        <v>17.833752356147183</v>
      </c>
      <c r="H38" s="69">
        <v>13.752960194398828</v>
      </c>
      <c r="I38" s="69">
        <v>2.3681611403411216</v>
      </c>
      <c r="J38" s="69">
        <v>4.1886934599666841</v>
      </c>
      <c r="K38" s="69">
        <v>16.174151873</v>
      </c>
      <c r="L38" s="69">
        <v>6.3602681570000001</v>
      </c>
      <c r="M38" s="69">
        <v>3.0933670610000004</v>
      </c>
      <c r="N38" s="69">
        <v>71.995889239089763</v>
      </c>
      <c r="O38" s="69">
        <v>26.234462548582307</v>
      </c>
      <c r="X38" s="70">
        <f t="shared" si="5"/>
        <v>285.99258256141241</v>
      </c>
    </row>
    <row r="39" spans="2:24" x14ac:dyDescent="0.35">
      <c r="B39" s="67"/>
      <c r="C39" s="72" t="s">
        <v>67</v>
      </c>
      <c r="D39" s="69">
        <v>1.692755849458911</v>
      </c>
      <c r="E39" s="69">
        <v>37.141057153895794</v>
      </c>
      <c r="F39" s="69">
        <v>0.92002116813435686</v>
      </c>
      <c r="G39" s="69">
        <v>7.7469279800912698</v>
      </c>
      <c r="H39" s="73">
        <v>16.839015287601171</v>
      </c>
      <c r="I39" s="73">
        <v>40.618959140721408</v>
      </c>
      <c r="J39" s="69">
        <v>0</v>
      </c>
      <c r="K39" s="69">
        <v>0</v>
      </c>
      <c r="L39" s="69">
        <v>0</v>
      </c>
      <c r="M39" s="69">
        <v>0</v>
      </c>
      <c r="N39" s="69">
        <v>18.09586443829517</v>
      </c>
      <c r="O39" s="69">
        <v>43.954316477028627</v>
      </c>
      <c r="X39" s="70">
        <f t="shared" si="5"/>
        <v>167.00891749522668</v>
      </c>
    </row>
    <row r="40" spans="2:24" ht="15" thickBot="1" x14ac:dyDescent="0.4">
      <c r="B40" s="74"/>
      <c r="C40" s="72" t="s">
        <v>68</v>
      </c>
      <c r="D40" s="69">
        <v>0.91113224038173146</v>
      </c>
      <c r="E40" s="69">
        <v>8.0120880961392391</v>
      </c>
      <c r="F40" s="69">
        <v>7.2606246296180279</v>
      </c>
      <c r="G40" s="69">
        <v>3.2968678644946015</v>
      </c>
      <c r="H40" s="69">
        <v>0</v>
      </c>
      <c r="I40" s="69">
        <v>2.9964262969374715</v>
      </c>
      <c r="J40" s="69">
        <v>0.43130654003331637</v>
      </c>
      <c r="K40" s="69">
        <v>0</v>
      </c>
      <c r="L40" s="69">
        <v>0</v>
      </c>
      <c r="M40" s="69">
        <v>0</v>
      </c>
      <c r="N40" s="69">
        <v>5.6884250592011991</v>
      </c>
      <c r="O40" s="69">
        <v>5.3201950928029103</v>
      </c>
      <c r="X40" s="70">
        <f t="shared" si="5"/>
        <v>33.917065819608496</v>
      </c>
    </row>
    <row r="41" spans="2:24" x14ac:dyDescent="0.35">
      <c r="B41" s="71">
        <v>62991</v>
      </c>
      <c r="C41" s="63" t="s">
        <v>69</v>
      </c>
      <c r="D41" s="64">
        <f>SUM(D42:D44)</f>
        <v>-2.1599340774929581</v>
      </c>
      <c r="E41" s="64">
        <f t="shared" ref="E41:O41" si="7">SUM(E42:E44)</f>
        <v>-5.1427001845070421</v>
      </c>
      <c r="F41" s="64">
        <f t="shared" si="7"/>
        <v>-7.9763339006544207</v>
      </c>
      <c r="G41" s="64">
        <f t="shared" si="7"/>
        <v>-8.704840499345579</v>
      </c>
      <c r="H41" s="64">
        <f t="shared" si="7"/>
        <v>-3.8198833224066293</v>
      </c>
      <c r="I41" s="64">
        <f t="shared" si="7"/>
        <v>-37.329960576448109</v>
      </c>
      <c r="J41" s="64">
        <f t="shared" si="7"/>
        <v>0</v>
      </c>
      <c r="K41" s="64">
        <f t="shared" si="7"/>
        <v>0</v>
      </c>
      <c r="L41" s="64">
        <f t="shared" si="7"/>
        <v>-4.9421939000000004</v>
      </c>
      <c r="M41" s="64">
        <f t="shared" si="7"/>
        <v>-2.0218471</v>
      </c>
      <c r="N41" s="64">
        <f t="shared" si="7"/>
        <v>-7.06376021916667</v>
      </c>
      <c r="O41" s="64">
        <f t="shared" si="7"/>
        <v>-9.4485264018333286</v>
      </c>
      <c r="P41" s="65"/>
      <c r="Q41" s="65"/>
      <c r="R41" s="65"/>
      <c r="S41" s="65"/>
      <c r="T41" s="65"/>
      <c r="U41" s="65"/>
      <c r="V41" s="65"/>
      <c r="W41" s="65"/>
      <c r="X41" s="66">
        <f t="shared" si="5"/>
        <v>-88.609980181854752</v>
      </c>
    </row>
    <row r="42" spans="2:24" x14ac:dyDescent="0.35">
      <c r="B42" s="67"/>
      <c r="C42" s="72" t="s">
        <v>36</v>
      </c>
      <c r="D42" s="69">
        <v>-0.79991428457746483</v>
      </c>
      <c r="E42" s="69">
        <v>-1.9045578204225353</v>
      </c>
      <c r="F42" s="69">
        <v>-3.6655215918916566</v>
      </c>
      <c r="G42" s="69">
        <v>-2.0834690081083433</v>
      </c>
      <c r="H42" s="69">
        <v>-0.7048284180377189</v>
      </c>
      <c r="I42" s="69">
        <v>-0.58340736396228099</v>
      </c>
      <c r="J42" s="69">
        <v>0</v>
      </c>
      <c r="K42" s="69">
        <v>0</v>
      </c>
      <c r="L42" s="69">
        <v>-4.9421939000000004</v>
      </c>
      <c r="M42" s="69">
        <v>-2.0218471</v>
      </c>
      <c r="N42" s="69">
        <v>-3.0749092079999998</v>
      </c>
      <c r="O42" s="69">
        <v>-1.5374546039999999</v>
      </c>
      <c r="X42" s="70">
        <f t="shared" si="5"/>
        <v>-21.318103299000001</v>
      </c>
    </row>
    <row r="43" spans="2:24" x14ac:dyDescent="0.35">
      <c r="B43" s="67"/>
      <c r="C43" s="72" t="s">
        <v>63</v>
      </c>
      <c r="D43" s="69">
        <v>0</v>
      </c>
      <c r="E43" s="69">
        <v>0</v>
      </c>
      <c r="F43" s="69">
        <v>-0.2193074608812505</v>
      </c>
      <c r="G43" s="69">
        <v>-2.4165253391187491</v>
      </c>
      <c r="H43" s="69">
        <v>-3.1150549043689102</v>
      </c>
      <c r="I43" s="69">
        <v>-36.120291043631092</v>
      </c>
      <c r="J43" s="69">
        <v>0</v>
      </c>
      <c r="K43" s="69">
        <v>0</v>
      </c>
      <c r="L43" s="69">
        <v>0</v>
      </c>
      <c r="M43" s="69">
        <v>0</v>
      </c>
      <c r="N43" s="69">
        <v>-3.9222207866666698</v>
      </c>
      <c r="O43" s="69">
        <v>-7.8444415733333299</v>
      </c>
      <c r="X43" s="70">
        <f t="shared" si="5"/>
        <v>-53.637841108000003</v>
      </c>
    </row>
    <row r="44" spans="2:24" ht="15" thickBot="1" x14ac:dyDescent="0.4">
      <c r="B44" s="74"/>
      <c r="C44" s="72" t="s">
        <v>64</v>
      </c>
      <c r="D44" s="69">
        <v>-1.3600197929154931</v>
      </c>
      <c r="E44" s="69">
        <v>-3.2381423640845073</v>
      </c>
      <c r="F44" s="69">
        <v>-4.091504847881513</v>
      </c>
      <c r="G44" s="69">
        <v>-4.2048461521184866</v>
      </c>
      <c r="H44" s="69">
        <v>0</v>
      </c>
      <c r="I44" s="69">
        <v>-0.62626216885473729</v>
      </c>
      <c r="J44" s="69">
        <v>0</v>
      </c>
      <c r="K44" s="69">
        <v>0</v>
      </c>
      <c r="L44" s="69">
        <v>0</v>
      </c>
      <c r="M44" s="69">
        <v>0</v>
      </c>
      <c r="N44" s="69">
        <v>-6.6630224499999502E-2</v>
      </c>
      <c r="O44" s="69">
        <v>-6.6630224499999502E-2</v>
      </c>
      <c r="X44" s="70">
        <f t="shared" si="5"/>
        <v>-13.654035774854735</v>
      </c>
    </row>
    <row r="45" spans="2:24" x14ac:dyDescent="0.35">
      <c r="B45" s="71">
        <v>62352</v>
      </c>
      <c r="C45" s="63" t="s">
        <v>70</v>
      </c>
      <c r="D45" s="64">
        <f>SUM(D46:D48)</f>
        <v>-3.9018944393661998</v>
      </c>
      <c r="E45" s="64">
        <f t="shared" ref="E45:O45" si="8">SUM(E46:E48)</f>
        <v>-9.2902248556338005</v>
      </c>
      <c r="F45" s="64">
        <f t="shared" si="8"/>
        <v>-17.944106445499237</v>
      </c>
      <c r="G45" s="64">
        <f t="shared" si="8"/>
        <v>-11.903793350500765</v>
      </c>
      <c r="H45" s="64">
        <f t="shared" si="8"/>
        <v>-4.4282700000000004</v>
      </c>
      <c r="I45" s="64">
        <f t="shared" si="8"/>
        <v>-37.923230000000004</v>
      </c>
      <c r="J45" s="64">
        <f t="shared" si="8"/>
        <v>-4.0478493999999996</v>
      </c>
      <c r="K45" s="64">
        <f t="shared" si="8"/>
        <v>0</v>
      </c>
      <c r="L45" s="64">
        <f t="shared" si="8"/>
        <v>0</v>
      </c>
      <c r="M45" s="64">
        <f t="shared" si="8"/>
        <v>-1.2976524</v>
      </c>
      <c r="N45" s="64">
        <f t="shared" si="8"/>
        <v>-12.82610455698083</v>
      </c>
      <c r="O45" s="64">
        <f t="shared" si="8"/>
        <v>-14.315056112019139</v>
      </c>
      <c r="P45" s="65"/>
      <c r="Q45" s="65"/>
      <c r="R45" s="65"/>
      <c r="S45" s="65"/>
      <c r="T45" s="65"/>
      <c r="U45" s="65"/>
      <c r="V45" s="65"/>
      <c r="W45" s="65"/>
      <c r="X45" s="66">
        <f t="shared" si="5"/>
        <v>-117.87818155999997</v>
      </c>
    </row>
    <row r="46" spans="2:24" x14ac:dyDescent="0.35">
      <c r="B46" s="67"/>
      <c r="C46" s="72" t="s">
        <v>36</v>
      </c>
      <c r="D46" s="69">
        <v>-3.9018944393661998</v>
      </c>
      <c r="E46" s="69">
        <v>-3.5826942556338</v>
      </c>
      <c r="F46" s="69">
        <v>-16.1976650566092</v>
      </c>
      <c r="G46" s="69">
        <v>-9.206693318575935</v>
      </c>
      <c r="H46" s="69">
        <v>-1.24827</v>
      </c>
      <c r="I46" s="69">
        <v>-1.0332300000000001</v>
      </c>
      <c r="J46" s="69">
        <v>-4.0478493999999996</v>
      </c>
      <c r="K46" s="69">
        <v>0</v>
      </c>
      <c r="L46" s="69">
        <v>0</v>
      </c>
      <c r="M46" s="69">
        <v>-1.2976524</v>
      </c>
      <c r="N46" s="69">
        <v>-8.1149579864285606</v>
      </c>
      <c r="O46" s="69">
        <v>-3.5050129725714401</v>
      </c>
      <c r="X46" s="70">
        <f t="shared" si="5"/>
        <v>-52.135919829185134</v>
      </c>
    </row>
    <row r="47" spans="2:24" x14ac:dyDescent="0.35">
      <c r="B47" s="67"/>
      <c r="C47" s="72" t="s">
        <v>63</v>
      </c>
      <c r="D47" s="69">
        <v>0</v>
      </c>
      <c r="E47" s="69">
        <v>-5.7075306000000001</v>
      </c>
      <c r="F47" s="69">
        <v>-9.0307491888881097E-2</v>
      </c>
      <c r="G47" s="69">
        <v>-0.99508854639427124</v>
      </c>
      <c r="H47" s="69">
        <v>-3.18</v>
      </c>
      <c r="I47" s="69">
        <v>-36.89</v>
      </c>
      <c r="J47" s="69">
        <v>0</v>
      </c>
      <c r="K47" s="69">
        <v>0</v>
      </c>
      <c r="L47" s="69">
        <v>0</v>
      </c>
      <c r="M47" s="69">
        <v>0</v>
      </c>
      <c r="N47" s="69">
        <v>-4.7111465705522697</v>
      </c>
      <c r="O47" s="69">
        <v>-10.8100431394477</v>
      </c>
      <c r="X47" s="70">
        <f t="shared" si="5"/>
        <v>-62.384116348283129</v>
      </c>
    </row>
    <row r="48" spans="2:24" ht="15" thickBot="1" x14ac:dyDescent="0.4">
      <c r="B48" s="74"/>
      <c r="C48" s="75" t="s">
        <v>64</v>
      </c>
      <c r="D48" s="76">
        <v>0</v>
      </c>
      <c r="E48" s="76">
        <v>0</v>
      </c>
      <c r="F48" s="76">
        <v>-1.6561338970011532</v>
      </c>
      <c r="G48" s="76">
        <v>-1.7020114855305579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7"/>
      <c r="Q48" s="77"/>
      <c r="R48" s="77"/>
      <c r="S48" s="77"/>
      <c r="T48" s="77"/>
      <c r="U48" s="77"/>
      <c r="V48" s="77"/>
      <c r="W48" s="77"/>
      <c r="X48" s="78">
        <f t="shared" si="5"/>
        <v>-3.3581453825317111</v>
      </c>
    </row>
    <row r="49" spans="2:24" ht="15" thickBot="1" x14ac:dyDescent="0.4">
      <c r="B49" s="79"/>
      <c r="C49" s="80" t="s">
        <v>71</v>
      </c>
      <c r="D49" s="81">
        <f t="shared" ref="D49:O49" si="9">D33+D37+D41+D45</f>
        <v>406.30494339262913</v>
      </c>
      <c r="E49" s="81">
        <f t="shared" si="9"/>
        <v>2789.1113720611056</v>
      </c>
      <c r="F49" s="81">
        <f t="shared" si="9"/>
        <v>3614.5511847941925</v>
      </c>
      <c r="G49" s="81">
        <f t="shared" si="9"/>
        <v>2562.4087068843951</v>
      </c>
      <c r="H49" s="81">
        <f t="shared" si="9"/>
        <v>411.69873583325307</v>
      </c>
      <c r="I49" s="81">
        <f t="shared" si="9"/>
        <v>4055.1218029232405</v>
      </c>
      <c r="J49" s="81">
        <f t="shared" si="9"/>
        <v>1349.3340191000002</v>
      </c>
      <c r="K49" s="81">
        <f t="shared" si="9"/>
        <v>1055.0847944377585</v>
      </c>
      <c r="L49" s="81">
        <f t="shared" si="9"/>
        <v>1250.5527993000003</v>
      </c>
      <c r="M49" s="81">
        <f t="shared" si="9"/>
        <v>510.80658912113762</v>
      </c>
      <c r="N49" s="81">
        <f t="shared" si="9"/>
        <v>1652.139609452599</v>
      </c>
      <c r="O49" s="81">
        <f t="shared" si="9"/>
        <v>1323.3458623677786</v>
      </c>
      <c r="P49" s="82"/>
      <c r="Q49" s="82"/>
      <c r="R49" s="82"/>
      <c r="S49" s="82"/>
      <c r="T49" s="82"/>
      <c r="U49" s="82"/>
      <c r="V49" s="82"/>
      <c r="W49" s="82"/>
      <c r="X49" s="83">
        <f>X33+X37+X41+X45</f>
        <v>20980.460419668088</v>
      </c>
    </row>
    <row r="50" spans="2:24" ht="15" thickBot="1" x14ac:dyDescent="0.4">
      <c r="C50" s="72"/>
      <c r="X50" s="84"/>
    </row>
    <row r="51" spans="2:24" ht="15" thickBot="1" x14ac:dyDescent="0.4">
      <c r="B51" s="85" t="s">
        <v>72</v>
      </c>
      <c r="C51" s="86"/>
      <c r="D51" s="87">
        <f t="shared" ref="D51:O51" si="10">SUM(D52:D53)</f>
        <v>26.639101850538999</v>
      </c>
      <c r="E51" s="87">
        <f t="shared" si="10"/>
        <v>72.326336593357496</v>
      </c>
      <c r="F51" s="87">
        <f t="shared" si="10"/>
        <v>243.72931648900368</v>
      </c>
      <c r="G51" s="87">
        <f t="shared" si="10"/>
        <v>14.523220253320002</v>
      </c>
      <c r="H51" s="87">
        <f t="shared" si="10"/>
        <v>45.805871218999982</v>
      </c>
      <c r="I51" s="87">
        <f t="shared" si="10"/>
        <v>42.315249818999995</v>
      </c>
      <c r="J51" s="87">
        <f t="shared" si="10"/>
        <v>67.718935179664498</v>
      </c>
      <c r="K51" s="87">
        <f t="shared" si="10"/>
        <v>32.693904476559801</v>
      </c>
      <c r="L51" s="87">
        <f t="shared" si="10"/>
        <v>59.292353529971201</v>
      </c>
      <c r="M51" s="87">
        <f t="shared" si="10"/>
        <v>32.835415909028804</v>
      </c>
      <c r="N51" s="87">
        <f t="shared" si="10"/>
        <v>127.61599068460498</v>
      </c>
      <c r="O51" s="87">
        <f t="shared" si="10"/>
        <v>7.2102892223950201</v>
      </c>
      <c r="P51" s="88"/>
      <c r="Q51" s="88"/>
      <c r="R51" s="88"/>
      <c r="S51" s="88"/>
      <c r="T51" s="89"/>
      <c r="U51" s="89"/>
      <c r="V51" s="89"/>
      <c r="W51" s="89"/>
      <c r="X51" s="90">
        <f>SUM(X52:X53)</f>
        <v>772.70598522644445</v>
      </c>
    </row>
    <row r="52" spans="2:24" x14ac:dyDescent="0.35">
      <c r="B52" s="91">
        <v>71120</v>
      </c>
      <c r="C52" s="91" t="s">
        <v>73</v>
      </c>
      <c r="D52" s="92">
        <v>12.059340317459998</v>
      </c>
      <c r="E52" s="92">
        <v>53.584275704557498</v>
      </c>
      <c r="F52" s="92">
        <v>199.75646273830262</v>
      </c>
      <c r="G52" s="92">
        <v>10.7985456761</v>
      </c>
      <c r="H52" s="92">
        <v>44.155873173999986</v>
      </c>
      <c r="I52" s="92">
        <v>37.376602206999998</v>
      </c>
      <c r="J52" s="92">
        <v>58.835388000000002</v>
      </c>
      <c r="K52" s="92">
        <v>28.62781928237921</v>
      </c>
      <c r="L52" s="92">
        <v>53.975993000000003</v>
      </c>
      <c r="M52" s="92">
        <v>28.795939000000001</v>
      </c>
      <c r="N52" s="92">
        <v>119.08535908371222</v>
      </c>
      <c r="O52" s="92">
        <v>5.8692334952877765</v>
      </c>
      <c r="P52" s="92"/>
      <c r="Q52" s="92"/>
      <c r="R52" s="92"/>
      <c r="S52" s="92"/>
      <c r="T52" s="92"/>
      <c r="U52" s="93"/>
      <c r="V52" s="93"/>
      <c r="W52" s="93"/>
      <c r="X52" s="94">
        <f>SUM(D52:W52)</f>
        <v>652.92083167879935</v>
      </c>
    </row>
    <row r="53" spans="2:24" ht="15" thickBot="1" x14ac:dyDescent="0.4">
      <c r="B53" s="75">
        <v>71121</v>
      </c>
      <c r="C53" s="75" t="s">
        <v>74</v>
      </c>
      <c r="D53" s="95">
        <v>14.579761533079001</v>
      </c>
      <c r="E53" s="95">
        <v>18.742060888800001</v>
      </c>
      <c r="F53" s="95">
        <v>43.972853750701049</v>
      </c>
      <c r="G53" s="95">
        <v>3.7246745772200009</v>
      </c>
      <c r="H53" s="95">
        <v>1.6499980450000002</v>
      </c>
      <c r="I53" s="95">
        <v>4.9386476119999996</v>
      </c>
      <c r="J53" s="95">
        <v>8.8835471796645002</v>
      </c>
      <c r="K53" s="95">
        <v>4.0660851941805927</v>
      </c>
      <c r="L53" s="95">
        <v>5.3163605299711971</v>
      </c>
      <c r="M53" s="95">
        <v>4.039476909028803</v>
      </c>
      <c r="N53" s="95">
        <v>8.5306316008927556</v>
      </c>
      <c r="O53" s="95">
        <v>1.3410557271072439</v>
      </c>
      <c r="P53" s="95"/>
      <c r="Q53" s="95"/>
      <c r="R53" s="95"/>
      <c r="S53" s="95"/>
      <c r="T53" s="95"/>
      <c r="U53" s="77"/>
      <c r="V53" s="77"/>
      <c r="W53" s="77"/>
      <c r="X53" s="78">
        <f>SUM(D53:W53)</f>
        <v>119.78515354764515</v>
      </c>
    </row>
    <row r="54" spans="2:24" ht="15" thickBot="1" x14ac:dyDescent="0.4"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X54" s="96"/>
    </row>
    <row r="55" spans="2:24" x14ac:dyDescent="0.35">
      <c r="B55" s="62" t="s">
        <v>75</v>
      </c>
      <c r="C55" s="93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3"/>
      <c r="Q55" s="93"/>
      <c r="R55" s="93"/>
      <c r="S55" s="93"/>
      <c r="T55" s="92"/>
      <c r="U55" s="92"/>
      <c r="V55" s="92"/>
      <c r="W55" s="92"/>
      <c r="X55" s="94"/>
    </row>
    <row r="56" spans="2:24" ht="15" thickBot="1" x14ac:dyDescent="0.4">
      <c r="B56" s="98">
        <v>71140</v>
      </c>
      <c r="C56" s="80" t="s">
        <v>76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99">
        <v>310.29933711734014</v>
      </c>
      <c r="Q56" s="99">
        <v>634.93715000000009</v>
      </c>
      <c r="R56" s="82"/>
      <c r="S56" s="82"/>
      <c r="T56" s="99"/>
      <c r="U56" s="99"/>
      <c r="V56" s="99"/>
      <c r="W56" s="99"/>
      <c r="X56" s="83">
        <f>SUM(D56:W56)</f>
        <v>945.23648711734018</v>
      </c>
    </row>
    <row r="57" spans="2:24" ht="15" thickBot="1" x14ac:dyDescent="0.4"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96"/>
      <c r="Q57" s="96"/>
      <c r="T57" s="96"/>
      <c r="U57" s="96"/>
      <c r="V57" s="96"/>
      <c r="W57" s="96"/>
      <c r="X57" s="96"/>
    </row>
    <row r="58" spans="2:24" ht="15" thickBot="1" x14ac:dyDescent="0.4">
      <c r="B58" s="85"/>
      <c r="C58" s="86" t="s">
        <v>77</v>
      </c>
      <c r="D58" s="87">
        <f t="shared" ref="D58:W58" si="11">D49+D51+D56</f>
        <v>432.94404524316815</v>
      </c>
      <c r="E58" s="87">
        <f t="shared" si="11"/>
        <v>2861.4377086544632</v>
      </c>
      <c r="F58" s="87">
        <f t="shared" si="11"/>
        <v>3858.2805012831964</v>
      </c>
      <c r="G58" s="87">
        <f t="shared" si="11"/>
        <v>2576.9319271377149</v>
      </c>
      <c r="H58" s="87">
        <f t="shared" si="11"/>
        <v>457.50460705225305</v>
      </c>
      <c r="I58" s="87">
        <f t="shared" si="11"/>
        <v>4097.4370527422407</v>
      </c>
      <c r="J58" s="87">
        <f t="shared" si="11"/>
        <v>1417.0529542796646</v>
      </c>
      <c r="K58" s="87">
        <f t="shared" si="11"/>
        <v>1087.7786989143183</v>
      </c>
      <c r="L58" s="87">
        <f t="shared" si="11"/>
        <v>1309.8451528299715</v>
      </c>
      <c r="M58" s="87">
        <f t="shared" si="11"/>
        <v>543.64200503016639</v>
      </c>
      <c r="N58" s="87">
        <f t="shared" si="11"/>
        <v>1779.7556001372041</v>
      </c>
      <c r="O58" s="87">
        <f t="shared" si="11"/>
        <v>1330.5561515901736</v>
      </c>
      <c r="P58" s="87">
        <f t="shared" si="11"/>
        <v>310.29933711734014</v>
      </c>
      <c r="Q58" s="87">
        <f t="shared" si="11"/>
        <v>634.93715000000009</v>
      </c>
      <c r="R58" s="87">
        <f t="shared" si="11"/>
        <v>0</v>
      </c>
      <c r="S58" s="87">
        <f t="shared" si="11"/>
        <v>0</v>
      </c>
      <c r="T58" s="87">
        <f t="shared" si="11"/>
        <v>0</v>
      </c>
      <c r="U58" s="87">
        <f t="shared" si="11"/>
        <v>0</v>
      </c>
      <c r="V58" s="87">
        <f t="shared" si="11"/>
        <v>0</v>
      </c>
      <c r="W58" s="87">
        <f t="shared" si="11"/>
        <v>0</v>
      </c>
      <c r="X58" s="90">
        <v>22698.402892011876</v>
      </c>
    </row>
    <row r="60" spans="2:24" x14ac:dyDescent="0.35">
      <c r="D60" t="s">
        <v>78</v>
      </c>
    </row>
  </sheetData>
  <mergeCells count="4">
    <mergeCell ref="B34:B36"/>
    <mergeCell ref="B37:B40"/>
    <mergeCell ref="B41:B44"/>
    <mergeCell ref="B45:B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DG-57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2024-11-18T08:15:17Z</dcterms:modified>
</cp:coreProperties>
</file>